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1730" activeTab="1"/>
  </bookViews>
  <sheets>
    <sheet name="voorwoord" sheetId="1" r:id="rId1"/>
    <sheet name="Blad1" sheetId="2" r:id="rId2"/>
    <sheet name="Blad2" sheetId="3" state="hidden" r:id="rId3"/>
    <sheet name="Blad3" sheetId="4" state="hidden" r:id="rId4"/>
  </sheets>
  <definedNames/>
  <calcPr fullCalcOnLoad="1"/>
</workbook>
</file>

<file path=xl/sharedStrings.xml><?xml version="1.0" encoding="utf-8"?>
<sst xmlns="http://schemas.openxmlformats.org/spreadsheetml/2006/main" count="84" uniqueCount="59">
  <si>
    <t>Roodgekleurde gegevens aanpassen</t>
  </si>
  <si>
    <t>Patientgegevens:</t>
  </si>
  <si>
    <t>geslacht</t>
  </si>
  <si>
    <t>man=m; vrouw=v</t>
  </si>
  <si>
    <t>Infusievloeistof:</t>
  </si>
  <si>
    <t>infusiesnelheid (mL/uur)</t>
  </si>
  <si>
    <r>
      <t>Na</t>
    </r>
    <r>
      <rPr>
        <b/>
        <i/>
        <vertAlign val="superscript"/>
        <sz val="12"/>
        <rFont val="Arial"/>
        <family val="2"/>
      </rPr>
      <t>+</t>
    </r>
    <r>
      <rPr>
        <sz val="12"/>
        <rFont val="Arial"/>
        <family val="2"/>
      </rPr>
      <t xml:space="preserve"> concentratie (mmol/L)</t>
    </r>
  </si>
  <si>
    <r>
      <t>K</t>
    </r>
    <r>
      <rPr>
        <vertAlign val="superscript"/>
        <sz val="12"/>
        <rFont val="Arial"/>
        <family val="2"/>
      </rPr>
      <t>+</t>
    </r>
    <r>
      <rPr>
        <sz val="12"/>
        <rFont val="Arial"/>
        <family val="2"/>
      </rPr>
      <t xml:space="preserve"> concentratie (mmol/L)</t>
    </r>
  </si>
  <si>
    <t xml:space="preserve">  NaBic 8,4% = 1000 mmol/L</t>
  </si>
  <si>
    <t>Diurese (mL/uur)</t>
  </si>
  <si>
    <t>Verwacht SNa (mmol/L)</t>
  </si>
  <si>
    <t>% verandering ECV</t>
  </si>
  <si>
    <t>Urine(K+) (mmol/L)</t>
  </si>
  <si>
    <t>Urine:</t>
  </si>
  <si>
    <t>Drainvocht / stoma:</t>
  </si>
  <si>
    <t>(daarbij wordt rekening gehouden met een invisible loss van 500 ml/24 uur)</t>
  </si>
  <si>
    <t xml:space="preserve">  NaCl 0.9%   =   154 mmol/L</t>
  </si>
  <si>
    <t xml:space="preserve">  NaCl 2.5%   =   427 mmol/L</t>
  </si>
  <si>
    <t xml:space="preserve">  NaCl 3.0%   =   514 mmol/L</t>
  </si>
  <si>
    <t xml:space="preserve">  NaBic 1,4%  =  167 mmol/L</t>
  </si>
  <si>
    <t>Patiëntgegevens:</t>
  </si>
  <si>
    <t>geslacht (man=m; vrouw=v)</t>
  </si>
  <si>
    <t>gewicht (kg)</t>
  </si>
  <si>
    <t>serum Na+ (mmol/L)</t>
  </si>
  <si>
    <t>TotalBodyWater (L)</t>
  </si>
  <si>
    <t>volume (mL/uur)</t>
  </si>
  <si>
    <t>Drain + stoma:</t>
  </si>
  <si>
    <t>(mL/uur)</t>
  </si>
  <si>
    <t>y</t>
  </si>
  <si>
    <t>x</t>
  </si>
  <si>
    <t>z</t>
  </si>
  <si>
    <t>Nieuw ECV (L)</t>
  </si>
  <si>
    <t xml:space="preserve"> (mmol/L/uur)</t>
  </si>
  <si>
    <t xml:space="preserve">Berekend infusievolume: </t>
  </si>
  <si>
    <r>
      <t xml:space="preserve">Middels dit schema kunt u de infusiesnelheid berekenen </t>
    </r>
    <r>
      <rPr>
        <b/>
        <sz val="10"/>
        <rFont val="Arial"/>
        <family val="2"/>
      </rPr>
      <t>(met een door u bepaalde osmolaliteit)</t>
    </r>
    <r>
      <rPr>
        <b/>
        <sz val="12"/>
        <rFont val="Arial"/>
        <family val="2"/>
      </rPr>
      <t xml:space="preserve"> om het Na+ een door u gewenst aantal mmol/L/uur te laten stijgen of dalen</t>
    </r>
  </si>
  <si>
    <t>Nieuw TBW (L)</t>
  </si>
  <si>
    <t>TotalBodyWater (TBW in liter (L))</t>
  </si>
  <si>
    <t>ExtraCellularVolume (ECV in liter (L))</t>
  </si>
  <si>
    <r>
      <t>Tijdsduur correctie SerumNa</t>
    </r>
    <r>
      <rPr>
        <b/>
        <vertAlign val="superscript"/>
        <sz val="12"/>
        <rFont val="Arial"/>
        <family val="2"/>
      </rPr>
      <t xml:space="preserve">+ </t>
    </r>
    <r>
      <rPr>
        <b/>
        <sz val="12"/>
        <rFont val="Arial"/>
        <family val="2"/>
      </rPr>
      <t xml:space="preserve">(in uren): </t>
    </r>
  </si>
  <si>
    <t>Drain/stoma (K+) (mmol/L)</t>
  </si>
  <si>
    <t>Drain/stoma (Na+) (mmol/L)</t>
  </si>
  <si>
    <t>Productie (mL/uur)</t>
  </si>
  <si>
    <t>Urine(Na+ ) (mmol/L)</t>
  </si>
  <si>
    <r>
      <t>Middels dit schema wordt de serumNa+ concentratie (</t>
    </r>
    <r>
      <rPr>
        <b/>
        <i/>
        <sz val="11"/>
        <rFont val="Arial"/>
        <family val="2"/>
      </rPr>
      <t>verwacht SNa</t>
    </r>
    <r>
      <rPr>
        <b/>
        <sz val="12"/>
        <rFont val="Arial"/>
        <family val="2"/>
      </rPr>
      <t xml:space="preserve">) berekend </t>
    </r>
    <r>
      <rPr>
        <b/>
        <sz val="10"/>
        <rFont val="Arial"/>
        <family val="2"/>
      </rPr>
      <t>(afhankelijk van osmolaliteit en infusieduur van infusievloeistof alsmede urinevolume en osmolaliteit)</t>
    </r>
  </si>
  <si>
    <t>ExtraCellularVolume (L)</t>
  </si>
  <si>
    <r>
      <t>Voor een Na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>-stijging of daling van:</t>
    </r>
  </si>
  <si>
    <r>
      <t>Gewenste Na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 xml:space="preserve"> stijging of daling</t>
    </r>
    <r>
      <rPr>
        <sz val="12"/>
        <rFont val="Arial"/>
        <family val="2"/>
      </rPr>
      <t xml:space="preserve"> (mmol/L/uur)</t>
    </r>
    <r>
      <rPr>
        <b/>
        <sz val="12"/>
        <rFont val="Arial"/>
        <family val="2"/>
      </rPr>
      <t xml:space="preserve"> </t>
    </r>
  </si>
  <si>
    <t>(daling aangeven als bijv.   -1 mmol/L/uur)</t>
  </si>
  <si>
    <t>(hierbij wordt uitgegaan van een situatie waarin infusie, urine/drainproductie e.d. constant blijven</t>
  </si>
  <si>
    <t>in geval van verandering moet u rekening houden met andere uitkomsten!!)</t>
  </si>
  <si>
    <t xml:space="preserve">Zie onderstaande Tabel 1 voor richtlijnen behandeling hyponatriëmie </t>
  </si>
  <si>
    <t>snelheid van toediening (mL/uur)</t>
  </si>
  <si>
    <t>INPUT</t>
  </si>
  <si>
    <t>OUTPUT</t>
  </si>
  <si>
    <r>
      <t>Toedieningen</t>
    </r>
    <r>
      <rPr>
        <b/>
        <sz val="20"/>
        <rFont val="Arial"/>
        <family val="2"/>
      </rPr>
      <t>*</t>
    </r>
    <r>
      <rPr>
        <b/>
        <sz val="12"/>
        <rFont val="Arial"/>
        <family val="2"/>
      </rPr>
      <t>:</t>
    </r>
  </si>
  <si>
    <t>zie ook verder in bovenstaand schema voor calculatie van infusievloeistof en -snelheid!</t>
  </si>
  <si>
    <t>Overige toedieningen*:</t>
  </si>
  <si>
    <t>(* o.a. sondevoeding, orale intake ook water via sonde, TPV etc.)</t>
  </si>
  <si>
    <t>v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</si>
</sst>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000000"/>
  </numFmts>
  <fonts count="5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b/>
      <sz val="12"/>
      <color indexed="23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8" tint="0.59999001026153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172" fontId="1" fillId="33" borderId="0" xfId="0" applyNumberFormat="1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center"/>
      <protection/>
    </xf>
    <xf numFmtId="172" fontId="1" fillId="35" borderId="0" xfId="0" applyNumberFormat="1" applyFont="1" applyFill="1" applyBorder="1" applyAlignment="1" applyProtection="1">
      <alignment horizontal="center"/>
      <protection/>
    </xf>
    <xf numFmtId="172" fontId="1" fillId="33" borderId="14" xfId="0" applyNumberFormat="1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72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173" fontId="2" fillId="33" borderId="0" xfId="0" applyNumberFormat="1" applyFont="1" applyFill="1" applyBorder="1" applyAlignment="1" applyProtection="1">
      <alignment/>
      <protection/>
    </xf>
    <xf numFmtId="173" fontId="2" fillId="33" borderId="14" xfId="0" applyNumberFormat="1" applyFont="1" applyFill="1" applyBorder="1" applyAlignment="1" applyProtection="1">
      <alignment/>
      <protection/>
    </xf>
    <xf numFmtId="1" fontId="9" fillId="35" borderId="0" xfId="0" applyNumberFormat="1" applyFont="1" applyFill="1" applyBorder="1" applyAlignment="1" applyProtection="1">
      <alignment horizontal="center" vertical="center"/>
      <protection/>
    </xf>
    <xf numFmtId="173" fontId="2" fillId="33" borderId="16" xfId="0" applyNumberFormat="1" applyFont="1" applyFill="1" applyBorder="1" applyAlignment="1" applyProtection="1">
      <alignment/>
      <protection/>
    </xf>
    <xf numFmtId="173" fontId="2" fillId="33" borderId="17" xfId="0" applyNumberFormat="1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/>
      <protection/>
    </xf>
    <xf numFmtId="0" fontId="11" fillId="33" borderId="15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13" fillId="33" borderId="2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7" borderId="21" xfId="0" applyFont="1" applyFill="1" applyBorder="1" applyAlignment="1" applyProtection="1">
      <alignment/>
      <protection/>
    </xf>
    <xf numFmtId="0" fontId="2" fillId="37" borderId="18" xfId="0" applyFont="1" applyFill="1" applyBorder="1" applyAlignment="1" applyProtection="1">
      <alignment/>
      <protection/>
    </xf>
    <xf numFmtId="0" fontId="2" fillId="37" borderId="19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17" fillId="33" borderId="13" xfId="0" applyFont="1" applyFill="1" applyBorder="1" applyAlignment="1" applyProtection="1">
      <alignment horizontal="left"/>
      <protection/>
    </xf>
    <xf numFmtId="0" fontId="17" fillId="33" borderId="13" xfId="0" applyFont="1" applyFill="1" applyBorder="1" applyAlignment="1" applyProtection="1">
      <alignment/>
      <protection/>
    </xf>
    <xf numFmtId="0" fontId="2" fillId="38" borderId="0" xfId="0" applyFont="1" applyFill="1" applyBorder="1" applyAlignment="1" applyProtection="1">
      <alignment/>
      <protection/>
    </xf>
    <xf numFmtId="0" fontId="55" fillId="38" borderId="0" xfId="0" applyFont="1" applyFill="1" applyAlignment="1" applyProtection="1">
      <alignment/>
      <protection/>
    </xf>
    <xf numFmtId="0" fontId="1" fillId="38" borderId="0" xfId="0" applyFont="1" applyFill="1" applyBorder="1" applyAlignment="1" applyProtection="1">
      <alignment horizontal="left"/>
      <protection/>
    </xf>
    <xf numFmtId="0" fontId="2" fillId="38" borderId="0" xfId="0" applyFont="1" applyFill="1" applyAlignment="1" applyProtection="1">
      <alignment/>
      <protection/>
    </xf>
    <xf numFmtId="0" fontId="19" fillId="38" borderId="0" xfId="0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8</xdr:row>
      <xdr:rowOff>38100</xdr:rowOff>
    </xdr:from>
    <xdr:to>
      <xdr:col>10</xdr:col>
      <xdr:colOff>533400</xdr:colOff>
      <xdr:row>20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333500"/>
          <a:ext cx="50101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72</xdr:row>
      <xdr:rowOff>28575</xdr:rowOff>
    </xdr:from>
    <xdr:to>
      <xdr:col>3</xdr:col>
      <xdr:colOff>1104900</xdr:colOff>
      <xdr:row>98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468850"/>
          <a:ext cx="8220075" cy="6562725"/>
        </a:xfrm>
        <a:prstGeom prst="rect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9" customWidth="1"/>
  </cols>
  <sheetData>
    <row r="1" ht="12.75">
      <c r="A1" s="58"/>
    </row>
    <row r="2" ht="12.75">
      <c r="A2" s="58"/>
    </row>
  </sheetData>
  <sheetProtection password="EEA6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75" zoomScaleNormal="75" zoomScalePageLayoutView="0" workbookViewId="0" topLeftCell="A4">
      <selection activeCell="B14" sqref="B14"/>
    </sheetView>
  </sheetViews>
  <sheetFormatPr defaultColWidth="9.140625" defaultRowHeight="19.5" customHeight="1"/>
  <cols>
    <col min="1" max="1" width="48.7109375" style="57" customWidth="1"/>
    <col min="2" max="2" width="27.8515625" style="57" customWidth="1"/>
    <col min="3" max="3" width="30.7109375" style="52" customWidth="1"/>
    <col min="4" max="4" width="27.421875" style="52" customWidth="1"/>
    <col min="5" max="5" width="27.28125" style="52" customWidth="1"/>
    <col min="6" max="6" width="24.140625" style="52" customWidth="1"/>
    <col min="7" max="8" width="27.8515625" style="52" hidden="1" customWidth="1"/>
    <col min="9" max="9" width="15.7109375" style="52" bestFit="1" customWidth="1"/>
    <col min="10" max="16384" width="9.140625" style="52" customWidth="1"/>
  </cols>
  <sheetData>
    <row r="1" spans="1:8" ht="19.5" customHeight="1">
      <c r="A1" s="28" t="s">
        <v>34</v>
      </c>
      <c r="B1" s="29"/>
      <c r="C1" s="29"/>
      <c r="D1" s="4"/>
      <c r="E1" s="4"/>
      <c r="F1" s="5"/>
      <c r="G1" s="49"/>
      <c r="H1" s="50"/>
    </row>
    <row r="2" spans="1:8" ht="19.5" customHeight="1">
      <c r="A2" s="26" t="s">
        <v>15</v>
      </c>
      <c r="B2" s="30"/>
      <c r="C2" s="30"/>
      <c r="D2" s="8"/>
      <c r="E2" s="8"/>
      <c r="F2" s="9"/>
      <c r="G2" s="53"/>
      <c r="H2" s="54"/>
    </row>
    <row r="3" spans="1:8" ht="7.5" customHeight="1">
      <c r="A3" s="31"/>
      <c r="B3" s="30"/>
      <c r="C3" s="30"/>
      <c r="D3" s="8"/>
      <c r="E3" s="8"/>
      <c r="F3" s="9"/>
      <c r="G3" s="53"/>
      <c r="H3" s="54"/>
    </row>
    <row r="4" spans="1:8" ht="19.5" customHeight="1">
      <c r="A4" s="10" t="s">
        <v>0</v>
      </c>
      <c r="B4" s="30"/>
      <c r="C4" s="30"/>
      <c r="D4" s="8"/>
      <c r="E4" s="8"/>
      <c r="F4" s="9"/>
      <c r="G4" s="53"/>
      <c r="H4" s="54"/>
    </row>
    <row r="5" spans="1:8" ht="19.5" customHeight="1">
      <c r="A5" s="32"/>
      <c r="B5" s="8"/>
      <c r="C5" s="8"/>
      <c r="D5" s="8"/>
      <c r="E5" s="8"/>
      <c r="F5" s="9"/>
      <c r="G5" s="53"/>
      <c r="H5" s="54"/>
    </row>
    <row r="6" spans="1:8" ht="19.5" customHeight="1">
      <c r="A6" s="33" t="s">
        <v>20</v>
      </c>
      <c r="B6" s="34"/>
      <c r="C6" s="34"/>
      <c r="D6" s="8"/>
      <c r="E6" s="8"/>
      <c r="F6" s="9"/>
      <c r="G6" s="53">
        <f>IF(B40="m",0.6,0.5)</f>
        <v>0.5</v>
      </c>
      <c r="H6" s="54"/>
    </row>
    <row r="7" spans="1:8" ht="19.5" customHeight="1">
      <c r="A7" s="11" t="s">
        <v>21</v>
      </c>
      <c r="B7" s="1" t="s">
        <v>58</v>
      </c>
      <c r="C7" s="35"/>
      <c r="D7" s="8"/>
      <c r="E7" s="8"/>
      <c r="F7" s="9"/>
      <c r="G7" s="53"/>
      <c r="H7" s="54"/>
    </row>
    <row r="8" spans="1:8" ht="19.5" customHeight="1">
      <c r="A8" s="11" t="s">
        <v>22</v>
      </c>
      <c r="B8" s="1">
        <v>60</v>
      </c>
      <c r="C8" s="35"/>
      <c r="D8" s="8"/>
      <c r="E8" s="8"/>
      <c r="F8" s="9"/>
      <c r="G8" s="53"/>
      <c r="H8" s="54"/>
    </row>
    <row r="9" spans="1:8" ht="19.5" customHeight="1">
      <c r="A9" s="11" t="s">
        <v>23</v>
      </c>
      <c r="B9" s="1">
        <v>104</v>
      </c>
      <c r="C9" s="35"/>
      <c r="D9" s="8"/>
      <c r="E9" s="8"/>
      <c r="F9" s="9"/>
      <c r="G9" s="53"/>
      <c r="H9" s="54"/>
    </row>
    <row r="10" spans="1:8" ht="19.5" customHeight="1">
      <c r="A10" s="11" t="s">
        <v>24</v>
      </c>
      <c r="B10" s="16">
        <f>G6*B8</f>
        <v>30</v>
      </c>
      <c r="C10" s="14"/>
      <c r="D10" s="8"/>
      <c r="E10" s="8"/>
      <c r="F10" s="9"/>
      <c r="G10" s="53"/>
      <c r="H10" s="54"/>
    </row>
    <row r="11" spans="1:8" ht="15.75" customHeight="1">
      <c r="A11" s="11" t="s">
        <v>44</v>
      </c>
      <c r="B11" s="16">
        <f>B10/3</f>
        <v>10</v>
      </c>
      <c r="C11" s="14"/>
      <c r="D11" s="8"/>
      <c r="E11" s="8"/>
      <c r="F11" s="9"/>
      <c r="G11" s="53"/>
      <c r="H11" s="54"/>
    </row>
    <row r="12" spans="1:8" ht="19.5" customHeight="1">
      <c r="A12" s="11"/>
      <c r="B12" s="36"/>
      <c r="C12" s="17" t="s">
        <v>16</v>
      </c>
      <c r="D12" s="8"/>
      <c r="E12" s="8"/>
      <c r="F12" s="9"/>
      <c r="G12" s="53"/>
      <c r="H12" s="54"/>
    </row>
    <row r="13" spans="1:8" ht="19.5" customHeight="1">
      <c r="A13" s="6" t="s">
        <v>4</v>
      </c>
      <c r="B13" s="37"/>
      <c r="C13" s="17" t="s">
        <v>17</v>
      </c>
      <c r="D13" s="8"/>
      <c r="E13" s="39"/>
      <c r="F13" s="40"/>
      <c r="G13" s="53"/>
      <c r="H13" s="54"/>
    </row>
    <row r="14" spans="1:8" ht="17.25" customHeight="1">
      <c r="A14" s="18" t="s">
        <v>6</v>
      </c>
      <c r="B14" s="1">
        <v>514</v>
      </c>
      <c r="C14" s="17" t="s">
        <v>18</v>
      </c>
      <c r="D14" s="8"/>
      <c r="E14" s="39"/>
      <c r="F14" s="40"/>
      <c r="G14" s="53"/>
      <c r="H14" s="54"/>
    </row>
    <row r="15" spans="1:8" ht="15.75" customHeight="1">
      <c r="A15" s="18" t="s">
        <v>7</v>
      </c>
      <c r="B15" s="1">
        <v>0</v>
      </c>
      <c r="C15" s="17" t="s">
        <v>19</v>
      </c>
      <c r="D15" s="8"/>
      <c r="E15" s="39"/>
      <c r="F15" s="40"/>
      <c r="G15" s="53"/>
      <c r="H15" s="54"/>
    </row>
    <row r="16" spans="1:8" ht="21" customHeight="1">
      <c r="A16" s="18"/>
      <c r="B16" s="1"/>
      <c r="C16" s="17" t="s">
        <v>8</v>
      </c>
      <c r="D16" s="8"/>
      <c r="E16" s="39"/>
      <c r="F16" s="40"/>
      <c r="G16" s="53"/>
      <c r="H16" s="54"/>
    </row>
    <row r="17" spans="1:8" ht="19.5" customHeight="1">
      <c r="A17" s="6" t="s">
        <v>56</v>
      </c>
      <c r="B17" s="1"/>
      <c r="C17" s="69"/>
      <c r="D17" s="8"/>
      <c r="E17" s="39"/>
      <c r="F17" s="40"/>
      <c r="G17" s="53"/>
      <c r="H17" s="54"/>
    </row>
    <row r="18" spans="1:8" ht="19.5" customHeight="1">
      <c r="A18" s="18" t="s">
        <v>51</v>
      </c>
      <c r="B18" s="1">
        <v>0</v>
      </c>
      <c r="C18" s="70" t="s">
        <v>57</v>
      </c>
      <c r="D18" s="8"/>
      <c r="E18" s="39"/>
      <c r="F18" s="40"/>
      <c r="G18" s="53"/>
      <c r="H18" s="54"/>
    </row>
    <row r="19" spans="1:8" ht="19.5" customHeight="1">
      <c r="A19" s="18" t="s">
        <v>6</v>
      </c>
      <c r="B19" s="1">
        <v>0</v>
      </c>
      <c r="C19" s="68"/>
      <c r="D19" s="8"/>
      <c r="E19" s="39"/>
      <c r="F19" s="40"/>
      <c r="G19" s="53"/>
      <c r="H19" s="54"/>
    </row>
    <row r="20" spans="1:8" ht="19.5" customHeight="1">
      <c r="A20" s="18" t="s">
        <v>7</v>
      </c>
      <c r="B20" s="1">
        <v>0</v>
      </c>
      <c r="C20" s="68"/>
      <c r="D20" s="8"/>
      <c r="E20" s="39"/>
      <c r="F20" s="40"/>
      <c r="G20" s="53"/>
      <c r="H20" s="54"/>
    </row>
    <row r="21" spans="1:8" ht="19.5" customHeight="1">
      <c r="A21" s="18"/>
      <c r="B21" s="8"/>
      <c r="C21" s="69"/>
      <c r="D21" s="8"/>
      <c r="E21" s="39"/>
      <c r="F21" s="40"/>
      <c r="G21" s="53"/>
      <c r="H21" s="54"/>
    </row>
    <row r="22" spans="1:8" ht="19.5" customHeight="1">
      <c r="A22" s="6" t="s">
        <v>13</v>
      </c>
      <c r="B22" s="8"/>
      <c r="C22" s="69"/>
      <c r="D22" s="8"/>
      <c r="E22" s="39"/>
      <c r="F22" s="40"/>
      <c r="G22" s="53"/>
      <c r="H22" s="54"/>
    </row>
    <row r="23" spans="1:8" ht="19.5" customHeight="1">
      <c r="A23" s="18" t="s">
        <v>25</v>
      </c>
      <c r="B23" s="1">
        <v>25</v>
      </c>
      <c r="C23" s="8"/>
      <c r="D23" s="8"/>
      <c r="E23" s="39"/>
      <c r="F23" s="40"/>
      <c r="G23" s="53"/>
      <c r="H23" s="54"/>
    </row>
    <row r="24" spans="1:8" ht="19.5" customHeight="1" thickBot="1">
      <c r="A24" s="18" t="s">
        <v>6</v>
      </c>
      <c r="B24" s="1">
        <v>70</v>
      </c>
      <c r="C24" s="8"/>
      <c r="D24" s="8"/>
      <c r="E24" s="39"/>
      <c r="F24" s="40"/>
      <c r="G24" s="53"/>
      <c r="H24" s="54"/>
    </row>
    <row r="25" spans="1:8" ht="19.5" customHeight="1" thickBot="1">
      <c r="A25" s="18" t="s">
        <v>7</v>
      </c>
      <c r="B25" s="1">
        <v>0</v>
      </c>
      <c r="C25" s="60" t="s">
        <v>50</v>
      </c>
      <c r="D25" s="61"/>
      <c r="E25" s="62"/>
      <c r="F25" s="40"/>
      <c r="G25" s="53"/>
      <c r="H25" s="54"/>
    </row>
    <row r="26" spans="1:8" ht="19.5" customHeight="1">
      <c r="A26" s="18"/>
      <c r="B26" s="8"/>
      <c r="C26" s="12"/>
      <c r="D26" s="8"/>
      <c r="E26" s="39"/>
      <c r="F26" s="40"/>
      <c r="G26" s="53"/>
      <c r="H26" s="53"/>
    </row>
    <row r="27" spans="1:8" ht="19.5" customHeight="1">
      <c r="A27" s="6" t="s">
        <v>26</v>
      </c>
      <c r="B27" s="8"/>
      <c r="C27" s="8"/>
      <c r="D27" s="8"/>
      <c r="E27" s="39"/>
      <c r="F27" s="40"/>
      <c r="G27" s="53"/>
      <c r="H27" s="53"/>
    </row>
    <row r="28" spans="1:8" ht="19.5" customHeight="1">
      <c r="A28" s="18" t="s">
        <v>25</v>
      </c>
      <c r="B28" s="1">
        <v>0</v>
      </c>
      <c r="C28" s="38" t="s">
        <v>45</v>
      </c>
      <c r="D28" s="8"/>
      <c r="E28" s="39"/>
      <c r="F28" s="40"/>
      <c r="G28" s="51"/>
      <c r="H28" s="51"/>
    </row>
    <row r="29" spans="1:6" ht="19.5" customHeight="1">
      <c r="A29" s="18" t="s">
        <v>6</v>
      </c>
      <c r="B29" s="1">
        <v>0</v>
      </c>
      <c r="C29" s="16">
        <f>((((C32/1000)*(B14+B15))+((B18/1000)*(B19+B20))-((B23/1000)*(B24+B25))-((B28/1000)*(B29+B30))+(B10*B9))/(B10+(C32/1000)+(B18/1000)-(B23/1000)-(0.5/24)-(B28/1000)))-B9</f>
        <v>1.9999999999999858</v>
      </c>
      <c r="D29" s="8" t="s">
        <v>32</v>
      </c>
      <c r="E29" s="39"/>
      <c r="F29" s="40"/>
    </row>
    <row r="30" spans="1:6" ht="19.5" customHeight="1">
      <c r="A30" s="18" t="s">
        <v>7</v>
      </c>
      <c r="B30" s="1">
        <v>0</v>
      </c>
      <c r="C30" s="8"/>
      <c r="D30" s="8"/>
      <c r="E30" s="39"/>
      <c r="F30" s="40"/>
    </row>
    <row r="31" spans="1:6" ht="16.5" customHeight="1">
      <c r="A31" s="18"/>
      <c r="B31" s="8"/>
      <c r="C31" s="37" t="s">
        <v>33</v>
      </c>
      <c r="D31" s="8"/>
      <c r="E31" s="39"/>
      <c r="F31" s="40"/>
    </row>
    <row r="32" spans="1:6" ht="20.25" customHeight="1">
      <c r="A32" s="6" t="s">
        <v>46</v>
      </c>
      <c r="B32" s="1">
        <v>2</v>
      </c>
      <c r="C32" s="41">
        <f>((G67-(G65*G68))/(G68-(B14+B15)))*1000</f>
        <v>139.44035947712356</v>
      </c>
      <c r="D32" s="8" t="s">
        <v>27</v>
      </c>
      <c r="E32" s="39"/>
      <c r="F32" s="40"/>
    </row>
    <row r="33" spans="1:8" ht="19.5" customHeight="1" thickBot="1">
      <c r="A33" s="45" t="s">
        <v>47</v>
      </c>
      <c r="B33" s="27"/>
      <c r="C33" s="24"/>
      <c r="D33" s="24"/>
      <c r="E33" s="42"/>
      <c r="F33" s="43"/>
      <c r="H33" s="51"/>
    </row>
    <row r="34" ht="19.5" customHeight="1" thickBot="1">
      <c r="H34" s="51"/>
    </row>
    <row r="35" spans="1:8" ht="19.5" customHeight="1">
      <c r="A35" s="2" t="s">
        <v>43</v>
      </c>
      <c r="B35" s="3"/>
      <c r="C35" s="4"/>
      <c r="D35" s="4"/>
      <c r="E35" s="4"/>
      <c r="F35" s="5"/>
      <c r="H35" s="51"/>
    </row>
    <row r="36" spans="1:8" ht="19.5" customHeight="1">
      <c r="A36" s="26" t="s">
        <v>15</v>
      </c>
      <c r="B36" s="7"/>
      <c r="C36" s="8"/>
      <c r="D36" s="8"/>
      <c r="E36" s="8"/>
      <c r="F36" s="9"/>
      <c r="H36" s="51"/>
    </row>
    <row r="37" spans="1:8" ht="11.25" customHeight="1">
      <c r="A37" s="6"/>
      <c r="B37" s="7"/>
      <c r="C37" s="8"/>
      <c r="D37" s="8"/>
      <c r="E37" s="8"/>
      <c r="F37" s="9"/>
      <c r="H37" s="51"/>
    </row>
    <row r="38" spans="1:14" ht="19.5" customHeight="1">
      <c r="A38" s="10" t="s">
        <v>0</v>
      </c>
      <c r="B38" s="7"/>
      <c r="C38" s="8"/>
      <c r="D38" s="8"/>
      <c r="E38" s="8"/>
      <c r="F38" s="9"/>
      <c r="H38" s="51"/>
      <c r="I38" s="51"/>
      <c r="J38" s="51"/>
      <c r="K38" s="51"/>
      <c r="L38" s="51"/>
      <c r="M38" s="51"/>
      <c r="N38" s="51"/>
    </row>
    <row r="39" spans="1:14" ht="19.5" customHeight="1">
      <c r="A39" s="6" t="s">
        <v>1</v>
      </c>
      <c r="B39" s="7"/>
      <c r="C39" s="8"/>
      <c r="D39" s="8"/>
      <c r="E39" s="8"/>
      <c r="F39" s="9"/>
      <c r="H39" s="51"/>
      <c r="I39" s="51"/>
      <c r="J39" s="51"/>
      <c r="K39" s="51"/>
      <c r="L39" s="51"/>
      <c r="M39" s="51"/>
      <c r="N39" s="51"/>
    </row>
    <row r="40" spans="1:14" ht="19.5" customHeight="1">
      <c r="A40" s="11" t="s">
        <v>2</v>
      </c>
      <c r="B40" s="14" t="str">
        <f>B7</f>
        <v>v</v>
      </c>
      <c r="C40" s="13" t="s">
        <v>3</v>
      </c>
      <c r="D40" s="8"/>
      <c r="E40" s="8"/>
      <c r="F40" s="9"/>
      <c r="H40" s="51"/>
      <c r="I40" s="51"/>
      <c r="J40" s="51"/>
      <c r="K40" s="51"/>
      <c r="L40" s="51"/>
      <c r="M40" s="51"/>
      <c r="N40" s="51"/>
    </row>
    <row r="41" spans="1:14" ht="19.5" customHeight="1">
      <c r="A41" s="11" t="s">
        <v>22</v>
      </c>
      <c r="B41" s="14">
        <f>B8</f>
        <v>60</v>
      </c>
      <c r="C41" s="35"/>
      <c r="D41" s="8"/>
      <c r="E41" s="8"/>
      <c r="F41" s="9"/>
      <c r="H41" s="51"/>
      <c r="I41" s="51"/>
      <c r="J41" s="51"/>
      <c r="K41" s="51"/>
      <c r="L41" s="51"/>
      <c r="M41" s="51"/>
      <c r="N41" s="51"/>
    </row>
    <row r="42" spans="1:14" ht="19.5" customHeight="1">
      <c r="A42" s="11" t="s">
        <v>23</v>
      </c>
      <c r="B42" s="14">
        <f>B9</f>
        <v>104</v>
      </c>
      <c r="C42" s="35"/>
      <c r="D42" s="8"/>
      <c r="E42" s="8"/>
      <c r="F42" s="9"/>
      <c r="H42" s="51"/>
      <c r="I42" s="51"/>
      <c r="J42" s="51"/>
      <c r="K42" s="51"/>
      <c r="L42" s="51"/>
      <c r="M42" s="51"/>
      <c r="N42" s="51"/>
    </row>
    <row r="43" spans="1:14" ht="19.5" customHeight="1">
      <c r="A43" s="11" t="s">
        <v>36</v>
      </c>
      <c r="B43" s="16">
        <f>G6*B41</f>
        <v>30</v>
      </c>
      <c r="C43" s="14"/>
      <c r="D43" s="8"/>
      <c r="E43" s="8"/>
      <c r="F43" s="9"/>
      <c r="H43" s="51"/>
      <c r="I43" s="51"/>
      <c r="J43" s="51"/>
      <c r="K43" s="51"/>
      <c r="L43" s="51"/>
      <c r="M43" s="51"/>
      <c r="N43" s="51"/>
    </row>
    <row r="44" spans="1:14" ht="19.5" customHeight="1">
      <c r="A44" s="11" t="s">
        <v>37</v>
      </c>
      <c r="B44" s="16">
        <f>B43/3</f>
        <v>10</v>
      </c>
      <c r="C44" s="63"/>
      <c r="D44" s="63"/>
      <c r="E44" s="63"/>
      <c r="F44" s="9"/>
      <c r="H44" s="51"/>
      <c r="I44" s="51"/>
      <c r="J44" s="51"/>
      <c r="K44" s="51"/>
      <c r="L44" s="51"/>
      <c r="M44" s="51"/>
      <c r="N44" s="51"/>
    </row>
    <row r="45" spans="1:6" s="51" customFormat="1" ht="19.5" customHeight="1" thickBot="1">
      <c r="A45" s="15"/>
      <c r="B45" s="16"/>
      <c r="C45" s="14"/>
      <c r="D45" s="8"/>
      <c r="E45" s="8"/>
      <c r="F45" s="9"/>
    </row>
    <row r="46" spans="1:6" s="51" customFormat="1" ht="19.5" customHeight="1" thickBot="1">
      <c r="A46" s="6" t="s">
        <v>38</v>
      </c>
      <c r="B46" s="1">
        <v>3</v>
      </c>
      <c r="C46" s="60" t="s">
        <v>50</v>
      </c>
      <c r="D46" s="61"/>
      <c r="E46" s="62"/>
      <c r="F46" s="9"/>
    </row>
    <row r="47" spans="1:6" s="51" customFormat="1" ht="19.5" customHeight="1">
      <c r="A47" s="44" t="s">
        <v>48</v>
      </c>
      <c r="B47" s="12"/>
      <c r="C47" s="8"/>
      <c r="D47" s="8"/>
      <c r="E47" s="8"/>
      <c r="F47" s="9"/>
    </row>
    <row r="48" spans="1:6" s="51" customFormat="1" ht="19.5" customHeight="1">
      <c r="A48" s="44" t="s">
        <v>49</v>
      </c>
      <c r="B48" s="12"/>
      <c r="C48" s="8"/>
      <c r="D48" s="8"/>
      <c r="E48" s="8"/>
      <c r="F48" s="9"/>
    </row>
    <row r="49" spans="1:6" s="51" customFormat="1" ht="19.5" customHeight="1">
      <c r="A49" s="44"/>
      <c r="B49" s="12"/>
      <c r="C49" s="8"/>
      <c r="D49" s="8"/>
      <c r="E49" s="8"/>
      <c r="F49" s="9"/>
    </row>
    <row r="50" spans="1:6" s="51" customFormat="1" ht="19.5" customHeight="1">
      <c r="A50" s="65" t="s">
        <v>52</v>
      </c>
      <c r="B50" s="12"/>
      <c r="C50" s="17" t="s">
        <v>16</v>
      </c>
      <c r="D50" s="8"/>
      <c r="E50" s="8"/>
      <c r="F50" s="9"/>
    </row>
    <row r="51" spans="1:6" s="51" customFormat="1" ht="19.5" customHeight="1">
      <c r="A51" s="6" t="s">
        <v>4</v>
      </c>
      <c r="B51" s="14"/>
      <c r="C51" s="17" t="s">
        <v>17</v>
      </c>
      <c r="D51" s="8"/>
      <c r="E51" s="8"/>
      <c r="F51" s="9"/>
    </row>
    <row r="52" spans="1:6" s="51" customFormat="1" ht="19.5" customHeight="1">
      <c r="A52" s="18" t="s">
        <v>5</v>
      </c>
      <c r="B52" s="1">
        <v>140</v>
      </c>
      <c r="C52" s="17" t="s">
        <v>18</v>
      </c>
      <c r="D52" s="8"/>
      <c r="E52" s="8"/>
      <c r="F52" s="9"/>
    </row>
    <row r="53" spans="1:6" s="51" customFormat="1" ht="19.5" customHeight="1">
      <c r="A53" s="18" t="s">
        <v>6</v>
      </c>
      <c r="B53" s="1">
        <v>514</v>
      </c>
      <c r="C53" s="17" t="s">
        <v>19</v>
      </c>
      <c r="D53" s="8"/>
      <c r="E53" s="8"/>
      <c r="F53" s="9"/>
    </row>
    <row r="54" spans="1:6" s="51" customFormat="1" ht="19.5" customHeight="1">
      <c r="A54" s="18" t="s">
        <v>7</v>
      </c>
      <c r="B54" s="1">
        <v>0</v>
      </c>
      <c r="C54" s="17" t="s">
        <v>8</v>
      </c>
      <c r="D54" s="8"/>
      <c r="E54" s="8"/>
      <c r="F54" s="9"/>
    </row>
    <row r="55" spans="1:6" s="51" customFormat="1" ht="19.5" customHeight="1">
      <c r="A55" s="18"/>
      <c r="B55" s="1"/>
      <c r="C55" s="67"/>
      <c r="D55" s="8"/>
      <c r="E55" s="8"/>
      <c r="F55" s="9"/>
    </row>
    <row r="56" spans="1:6" s="51" customFormat="1" ht="19.5" customHeight="1">
      <c r="A56" s="6" t="s">
        <v>54</v>
      </c>
      <c r="B56" s="1"/>
      <c r="C56" s="70" t="s">
        <v>57</v>
      </c>
      <c r="D56" s="8"/>
      <c r="E56" s="66"/>
      <c r="F56" s="9"/>
    </row>
    <row r="57" spans="1:6" s="51" customFormat="1" ht="19.5" customHeight="1">
      <c r="A57" s="18" t="s">
        <v>51</v>
      </c>
      <c r="B57" s="1">
        <v>0</v>
      </c>
      <c r="C57" s="68"/>
      <c r="D57" s="8"/>
      <c r="E57" s="8"/>
      <c r="F57" s="9"/>
    </row>
    <row r="58" spans="1:6" s="51" customFormat="1" ht="19.5" customHeight="1">
      <c r="A58" s="18" t="s">
        <v>6</v>
      </c>
      <c r="B58" s="1">
        <v>0</v>
      </c>
      <c r="C58" s="68"/>
      <c r="D58" s="8"/>
      <c r="E58" s="8"/>
      <c r="F58" s="9"/>
    </row>
    <row r="59" spans="1:6" s="51" customFormat="1" ht="19.5" customHeight="1">
      <c r="A59" s="18" t="s">
        <v>7</v>
      </c>
      <c r="B59" s="1">
        <v>0</v>
      </c>
      <c r="C59" s="69"/>
      <c r="D59" s="8"/>
      <c r="E59" s="8"/>
      <c r="F59" s="9"/>
    </row>
    <row r="60" spans="1:6" s="51" customFormat="1" ht="19.5" customHeight="1">
      <c r="A60" s="18"/>
      <c r="B60" s="1"/>
      <c r="C60" s="69"/>
      <c r="D60" s="8"/>
      <c r="E60" s="8"/>
      <c r="F60" s="9"/>
    </row>
    <row r="61" spans="1:6" s="51" customFormat="1" ht="19.5" customHeight="1">
      <c r="A61" s="64" t="s">
        <v>53</v>
      </c>
      <c r="B61" s="12"/>
      <c r="C61" s="69"/>
      <c r="D61" s="8"/>
      <c r="E61" s="8"/>
      <c r="F61" s="9"/>
    </row>
    <row r="62" spans="1:6" s="51" customFormat="1" ht="19.5" customHeight="1">
      <c r="A62" s="6" t="s">
        <v>13</v>
      </c>
      <c r="B62" s="8"/>
      <c r="C62" s="8"/>
      <c r="D62" s="8"/>
      <c r="E62" s="8"/>
      <c r="F62" s="9"/>
    </row>
    <row r="63" spans="1:6" s="51" customFormat="1" ht="19.5" customHeight="1">
      <c r="A63" s="18" t="s">
        <v>9</v>
      </c>
      <c r="B63" s="1">
        <v>25</v>
      </c>
      <c r="C63" s="8"/>
      <c r="D63" s="8"/>
      <c r="E63" s="8"/>
      <c r="F63" s="9"/>
    </row>
    <row r="64" spans="1:8" s="51" customFormat="1" ht="19.5" customHeight="1">
      <c r="A64" s="18" t="s">
        <v>42</v>
      </c>
      <c r="B64" s="1">
        <v>70</v>
      </c>
      <c r="C64" s="8"/>
      <c r="D64" s="8"/>
      <c r="E64" s="8"/>
      <c r="F64" s="9"/>
      <c r="G64" s="55">
        <f>IF(B7="m",0.6,0.5)</f>
        <v>0.5</v>
      </c>
      <c r="H64" s="55"/>
    </row>
    <row r="65" spans="1:8" s="51" customFormat="1" ht="19.5" customHeight="1">
      <c r="A65" s="18" t="s">
        <v>12</v>
      </c>
      <c r="B65" s="1">
        <v>0</v>
      </c>
      <c r="C65" s="14" t="s">
        <v>10</v>
      </c>
      <c r="D65" s="14" t="s">
        <v>35</v>
      </c>
      <c r="E65" s="14" t="s">
        <v>31</v>
      </c>
      <c r="F65" s="19" t="s">
        <v>11</v>
      </c>
      <c r="G65" s="56">
        <f>B10+(B18/1000)-((B23/1000)+(0.5/24)+(B28/1000))</f>
        <v>29.954166666666666</v>
      </c>
      <c r="H65" s="56" t="s">
        <v>28</v>
      </c>
    </row>
    <row r="66" spans="1:8" s="51" customFormat="1" ht="19.5" customHeight="1">
      <c r="A66" s="6"/>
      <c r="B66" s="7"/>
      <c r="C66" s="14"/>
      <c r="D66" s="14"/>
      <c r="E66" s="14"/>
      <c r="F66" s="19"/>
      <c r="G66" s="56"/>
      <c r="H66" s="56"/>
    </row>
    <row r="67" spans="1:8" s="51" customFormat="1" ht="19.5" customHeight="1">
      <c r="A67" s="6" t="s">
        <v>14</v>
      </c>
      <c r="B67" s="8"/>
      <c r="C67" s="20">
        <f>((B43*B42)+((B52/1000)*(B53+B54)*B46)+((B57/1000)*(B58+B59)*B46)-((B63/1000)*(B64+B65)*B46)-((B68/1000)*(B69+B70)*B46))/(B43+B46*((B52/1000+B57/1000)-((B63+B68+(500/24))/1000)))</f>
        <v>109.98530504416743</v>
      </c>
      <c r="D67" s="16">
        <f>(((B43*1000)-(B63*B46)-(B68*B46)+(B46*(B52+B57-(500/24))))/1000)</f>
        <v>30.2825</v>
      </c>
      <c r="E67" s="16">
        <f>((B44*B42)+B46*((B52/1000)*(B53+B54))+B46*((B57/1000)*(B58+B59))-B46*((B63/1000)*(B64+B65))-B46*((B68/1000)*(B69+B70)))/(C67)</f>
        <v>11.370882678352144</v>
      </c>
      <c r="F67" s="21">
        <f>(E67-B44)/B44*100</f>
        <v>13.708826783521442</v>
      </c>
      <c r="G67" s="56">
        <f>(B10*B9)+((B18/1000)*(B19+B20))-((B23/1000)*(B24+B25))-((B28/1000)*(B29+B30))</f>
        <v>3118.25</v>
      </c>
      <c r="H67" s="56" t="s">
        <v>29</v>
      </c>
    </row>
    <row r="68" spans="1:8" s="51" customFormat="1" ht="19.5" customHeight="1">
      <c r="A68" s="18" t="s">
        <v>41</v>
      </c>
      <c r="B68" s="1">
        <v>0</v>
      </c>
      <c r="C68" s="8"/>
      <c r="D68" s="8"/>
      <c r="E68" s="8"/>
      <c r="F68" s="9"/>
      <c r="G68" s="56">
        <f>((B32)+B9)</f>
        <v>106</v>
      </c>
      <c r="H68" s="56" t="s">
        <v>30</v>
      </c>
    </row>
    <row r="69" spans="1:6" s="51" customFormat="1" ht="19.5" customHeight="1" thickBot="1">
      <c r="A69" s="18" t="s">
        <v>40</v>
      </c>
      <c r="B69" s="1">
        <v>0</v>
      </c>
      <c r="C69" s="8"/>
      <c r="D69" s="8"/>
      <c r="E69" s="8"/>
      <c r="F69" s="9"/>
    </row>
    <row r="70" spans="1:6" s="51" customFormat="1" ht="19.5" customHeight="1" thickBot="1">
      <c r="A70" s="18" t="s">
        <v>39</v>
      </c>
      <c r="B70" s="1">
        <v>0</v>
      </c>
      <c r="C70" s="48" t="s">
        <v>55</v>
      </c>
      <c r="D70" s="46"/>
      <c r="E70" s="47"/>
      <c r="F70" s="9"/>
    </row>
    <row r="71" spans="1:6" s="51" customFormat="1" ht="19.5" customHeight="1" thickBot="1">
      <c r="A71" s="22"/>
      <c r="B71" s="23"/>
      <c r="C71" s="24"/>
      <c r="D71" s="24"/>
      <c r="E71" s="24"/>
      <c r="F71" s="25"/>
    </row>
    <row r="72" spans="1:6" s="51" customFormat="1" ht="19.5" customHeight="1">
      <c r="A72" s="57"/>
      <c r="B72" s="57"/>
      <c r="C72" s="52"/>
      <c r="D72" s="52"/>
      <c r="E72" s="52"/>
      <c r="F72" s="52"/>
    </row>
    <row r="73" spans="1:6" s="51" customFormat="1" ht="19.5" customHeight="1">
      <c r="A73" s="57"/>
      <c r="B73" s="57"/>
      <c r="C73" s="52"/>
      <c r="D73" s="52"/>
      <c r="E73" s="52"/>
      <c r="F73" s="52"/>
    </row>
    <row r="78" ht="19.5" customHeight="1">
      <c r="F78" s="5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 St Radboud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UMC St Radboud</dc:creator>
  <cp:keywords/>
  <dc:description/>
  <cp:lastModifiedBy>Z884214</cp:lastModifiedBy>
  <dcterms:created xsi:type="dcterms:W3CDTF">2005-08-30T15:21:35Z</dcterms:created>
  <dcterms:modified xsi:type="dcterms:W3CDTF">2017-06-20T11:23:55Z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